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ie\Documents\鈴木 里映\rie\■部長関係\ＩＣＴ\ICT事業開発部\★案件・ＰＪ\社内企画やPJ\新学社LMS\★マニュアル仮置き\"/>
    </mc:Choice>
  </mc:AlternateContent>
  <xr:revisionPtr revIDLastSave="0" documentId="13_ncr:1_{5908BBFF-9126-40D6-8CF0-6A84552033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教師アカウント作成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6" i="11" l="1"/>
  <c r="K66" i="11"/>
  <c r="C66" i="11"/>
  <c r="B66" i="11"/>
  <c r="M65" i="11"/>
  <c r="K65" i="11"/>
  <c r="C65" i="11"/>
  <c r="B65" i="11"/>
  <c r="M64" i="11"/>
  <c r="K64" i="11"/>
  <c r="C64" i="11"/>
  <c r="B64" i="11"/>
  <c r="M63" i="11"/>
  <c r="K63" i="11"/>
  <c r="C63" i="11"/>
  <c r="B63" i="11"/>
  <c r="M62" i="11"/>
  <c r="K62" i="11"/>
  <c r="C62" i="11"/>
  <c r="B62" i="11"/>
  <c r="M61" i="11"/>
  <c r="K61" i="11"/>
  <c r="C61" i="11"/>
  <c r="B61" i="11"/>
  <c r="M60" i="11"/>
  <c r="K60" i="11"/>
  <c r="C60" i="11"/>
  <c r="B60" i="11"/>
  <c r="M59" i="11"/>
  <c r="K59" i="11"/>
  <c r="C59" i="11"/>
  <c r="B59" i="11"/>
  <c r="M58" i="11"/>
  <c r="K58" i="11"/>
  <c r="C58" i="11"/>
  <c r="B58" i="11"/>
  <c r="M57" i="11"/>
  <c r="K57" i="11"/>
  <c r="C57" i="11"/>
  <c r="B57" i="11"/>
  <c r="M56" i="11"/>
  <c r="K56" i="11"/>
  <c r="C56" i="11"/>
  <c r="B56" i="11"/>
  <c r="M55" i="11"/>
  <c r="K55" i="11"/>
  <c r="C55" i="11"/>
  <c r="B55" i="11"/>
  <c r="M54" i="11"/>
  <c r="K54" i="11"/>
  <c r="C54" i="11"/>
  <c r="B54" i="11"/>
  <c r="M53" i="11"/>
  <c r="K53" i="11"/>
  <c r="C53" i="11"/>
  <c r="B53" i="11"/>
  <c r="M52" i="11"/>
  <c r="K52" i="11"/>
  <c r="C52" i="11"/>
  <c r="B52" i="11"/>
  <c r="M51" i="11"/>
  <c r="K51" i="11"/>
  <c r="C51" i="11"/>
  <c r="B51" i="11"/>
  <c r="M50" i="11"/>
  <c r="K50" i="11"/>
  <c r="C50" i="11"/>
  <c r="B50" i="11"/>
  <c r="M49" i="11"/>
  <c r="K49" i="11"/>
  <c r="C49" i="11"/>
  <c r="B49" i="11"/>
  <c r="M48" i="11"/>
  <c r="K48" i="11"/>
  <c r="C48" i="11"/>
  <c r="B48" i="11"/>
  <c r="M47" i="11"/>
  <c r="K47" i="11"/>
  <c r="C47" i="11"/>
  <c r="B47" i="11"/>
  <c r="M46" i="11"/>
  <c r="K46" i="11"/>
  <c r="C46" i="11"/>
  <c r="B46" i="11"/>
  <c r="M45" i="11"/>
  <c r="K45" i="11"/>
  <c r="C45" i="11"/>
  <c r="B45" i="11"/>
  <c r="M44" i="11"/>
  <c r="K44" i="11"/>
  <c r="C44" i="11"/>
  <c r="B44" i="11"/>
  <c r="M43" i="11"/>
  <c r="K43" i="11"/>
  <c r="C43" i="11"/>
  <c r="B43" i="11"/>
  <c r="M42" i="11"/>
  <c r="K42" i="11"/>
  <c r="C42" i="11"/>
  <c r="B42" i="11"/>
  <c r="M41" i="11"/>
  <c r="K41" i="11"/>
  <c r="C41" i="11"/>
  <c r="B41" i="11"/>
  <c r="M40" i="11"/>
  <c r="K40" i="11"/>
  <c r="C40" i="11"/>
  <c r="B40" i="11"/>
  <c r="M39" i="11"/>
  <c r="K39" i="11"/>
  <c r="C39" i="11"/>
  <c r="B39" i="11"/>
  <c r="M38" i="11"/>
  <c r="K38" i="11"/>
  <c r="C38" i="11"/>
  <c r="B38" i="11"/>
  <c r="M37" i="11"/>
  <c r="K37" i="11"/>
  <c r="C37" i="11"/>
  <c r="B37" i="11"/>
  <c r="M36" i="11"/>
  <c r="K36" i="11"/>
  <c r="C36" i="11"/>
  <c r="B36" i="11"/>
  <c r="M35" i="11"/>
  <c r="K35" i="11"/>
  <c r="C35" i="11"/>
  <c r="B35" i="11"/>
  <c r="M34" i="11"/>
  <c r="K34" i="11"/>
  <c r="C34" i="11"/>
  <c r="B34" i="11"/>
  <c r="M33" i="11"/>
  <c r="K33" i="11"/>
  <c r="C33" i="11"/>
  <c r="B33" i="11"/>
  <c r="M32" i="11"/>
  <c r="K32" i="11"/>
  <c r="C32" i="11"/>
  <c r="B32" i="11"/>
  <c r="K31" i="11"/>
  <c r="C31" i="11"/>
  <c r="M31" i="11" s="1"/>
  <c r="K30" i="11"/>
  <c r="C30" i="11"/>
  <c r="M30" i="11" s="1"/>
  <c r="B30" i="11"/>
  <c r="M29" i="11"/>
  <c r="K29" i="11"/>
  <c r="C29" i="11"/>
  <c r="B29" i="11"/>
  <c r="K28" i="11"/>
  <c r="C28" i="11"/>
  <c r="M28" i="11" s="1"/>
  <c r="K27" i="11"/>
  <c r="C27" i="11"/>
  <c r="M27" i="11" s="1"/>
  <c r="B27" i="11"/>
  <c r="M26" i="11"/>
  <c r="K26" i="11"/>
  <c r="C26" i="11"/>
  <c r="B26" i="11"/>
  <c r="K25" i="11"/>
  <c r="C25" i="11"/>
  <c r="M25" i="11" s="1"/>
  <c r="K24" i="11"/>
  <c r="C24" i="11"/>
  <c r="M24" i="11" s="1"/>
  <c r="B24" i="11"/>
  <c r="M23" i="11"/>
  <c r="K23" i="11"/>
  <c r="C23" i="11"/>
  <c r="B23" i="11"/>
  <c r="K22" i="11"/>
  <c r="C22" i="11"/>
  <c r="M22" i="11" s="1"/>
  <c r="K21" i="11"/>
  <c r="C21" i="11"/>
  <c r="M21" i="11" s="1"/>
  <c r="B21" i="11"/>
  <c r="M20" i="11"/>
  <c r="K20" i="11"/>
  <c r="C20" i="11"/>
  <c r="B20" i="11"/>
  <c r="K19" i="11"/>
  <c r="C19" i="11"/>
  <c r="M19" i="11" s="1"/>
  <c r="K18" i="11"/>
  <c r="C18" i="11"/>
  <c r="M18" i="11" s="1"/>
  <c r="B18" i="11"/>
  <c r="C17" i="11"/>
  <c r="M17" i="11" s="1"/>
  <c r="B17" i="11"/>
  <c r="B19" i="11" l="1"/>
  <c r="B22" i="11"/>
  <c r="B25" i="11"/>
  <c r="B28" i="11"/>
  <c r="B31" i="11"/>
</calcChain>
</file>

<file path=xl/sharedStrings.xml><?xml version="1.0" encoding="utf-8"?>
<sst xmlns="http://schemas.openxmlformats.org/spreadsheetml/2006/main" count="29" uniqueCount="29">
  <si>
    <t>学校管理者先生へ</t>
    <rPh sb="0" eb="5">
      <t>ガッコウカンリシャ</t>
    </rPh>
    <rPh sb="5" eb="7">
      <t>センセイ</t>
    </rPh>
    <phoneticPr fontId="2"/>
  </si>
  <si>
    <t>・「担任クラス年度」「担任クラス学年」「担任クラス組名」「分掌」の入力は、任意となります。</t>
    <rPh sb="2" eb="4">
      <t>タンニン</t>
    </rPh>
    <rPh sb="7" eb="9">
      <t>ネンド</t>
    </rPh>
    <rPh sb="29" eb="31">
      <t>ブンショウ</t>
    </rPh>
    <rPh sb="33" eb="35">
      <t>ニュウリョク</t>
    </rPh>
    <rPh sb="37" eb="39">
      <t>ニンイ</t>
    </rPh>
    <phoneticPr fontId="2"/>
  </si>
  <si>
    <t>・「メールアドレス」の入力は、任意となります。</t>
    <rPh sb="11" eb="13">
      <t>ニュウリョク</t>
    </rPh>
    <rPh sb="15" eb="17">
      <t>ニンイ</t>
    </rPh>
    <phoneticPr fontId="2"/>
  </si>
  <si>
    <t>・（学校管理者用の行を除く）アカウントを作成する先生名の入った「教員番号」から「パスワード（仮）」をコピーし、まなびボックス＋の</t>
    <rPh sb="2" eb="4">
      <t>ガッコウ</t>
    </rPh>
    <rPh sb="4" eb="7">
      <t>カンリシャ</t>
    </rPh>
    <rPh sb="7" eb="8">
      <t>ヨウ</t>
    </rPh>
    <rPh sb="9" eb="10">
      <t>ギョウ</t>
    </rPh>
    <rPh sb="11" eb="12">
      <t>ノゾ</t>
    </rPh>
    <rPh sb="20" eb="22">
      <t>サクセイ</t>
    </rPh>
    <rPh sb="24" eb="26">
      <t>センセイ</t>
    </rPh>
    <rPh sb="26" eb="27">
      <t>メイ</t>
    </rPh>
    <rPh sb="28" eb="29">
      <t>ハイ</t>
    </rPh>
    <rPh sb="32" eb="34">
      <t>キョウイン</t>
    </rPh>
    <rPh sb="34" eb="36">
      <t>バンゴウ</t>
    </rPh>
    <rPh sb="46" eb="47">
      <t>カリ</t>
    </rPh>
    <phoneticPr fontId="2"/>
  </si>
  <si>
    <t>　「教師アカウント管理」画面でタウンロードするCSVテンプレートの、「教員番号」（セル番号B2）から”値のみ”で貼り付けをしてください。</t>
    <rPh sb="35" eb="39">
      <t>キョウインバンゴウ</t>
    </rPh>
    <rPh sb="43" eb="45">
      <t>バンゴウ</t>
    </rPh>
    <rPh sb="51" eb="52">
      <t>アタイ</t>
    </rPh>
    <rPh sb="56" eb="57">
      <t>ハ</t>
    </rPh>
    <rPh sb="58" eb="59">
      <t>ツ</t>
    </rPh>
    <phoneticPr fontId="2"/>
  </si>
  <si>
    <t>・生成された「ID」と「パスワード（仮）」を先生方にそれぞれお伝えしてください。先生方が最初にログインする際に必要となります。</t>
    <rPh sb="1" eb="3">
      <t>セイセイ</t>
    </rPh>
    <rPh sb="18" eb="19">
      <t>カリ</t>
    </rPh>
    <rPh sb="22" eb="24">
      <t>センセイ</t>
    </rPh>
    <rPh sb="24" eb="25">
      <t>ガタ</t>
    </rPh>
    <rPh sb="31" eb="32">
      <t>ツタ</t>
    </rPh>
    <rPh sb="40" eb="43">
      <t>センセイガタ</t>
    </rPh>
    <rPh sb="44" eb="46">
      <t>サイショ</t>
    </rPh>
    <rPh sb="53" eb="54">
      <t>サイ</t>
    </rPh>
    <rPh sb="55" eb="57">
      <t>ヒツヨウ</t>
    </rPh>
    <phoneticPr fontId="2"/>
  </si>
  <si>
    <t>年度</t>
    <rPh sb="0" eb="2">
      <t>ネンド</t>
    </rPh>
    <phoneticPr fontId="2"/>
  </si>
  <si>
    <t>ID</t>
    <phoneticPr fontId="2"/>
  </si>
  <si>
    <t>教員番号</t>
  </si>
  <si>
    <t>姓</t>
  </si>
  <si>
    <t>名</t>
  </si>
  <si>
    <t>担任クラス年度</t>
  </si>
  <si>
    <t>担任クラス学年</t>
  </si>
  <si>
    <t>担任クラス組名</t>
  </si>
  <si>
    <t>分掌</t>
  </si>
  <si>
    <t>教科</t>
  </si>
  <si>
    <t>ロール</t>
  </si>
  <si>
    <t>メールアドレス</t>
  </si>
  <si>
    <t>パスワード（仮）※初期設定時変更</t>
    <rPh sb="6" eb="7">
      <t>カリ</t>
    </rPh>
    <rPh sb="9" eb="11">
      <t>ショキ</t>
    </rPh>
    <rPh sb="11" eb="13">
      <t>セッテイ</t>
    </rPh>
    <rPh sb="13" eb="14">
      <t>ジ</t>
    </rPh>
    <rPh sb="14" eb="16">
      <t>ヘンコウ</t>
    </rPh>
    <phoneticPr fontId="2"/>
  </si>
  <si>
    <t>※学校管理者用</t>
    <rPh sb="1" eb="6">
      <t>ガッコウカンリシャ</t>
    </rPh>
    <rPh sb="6" eb="7">
      <t>ヨウ</t>
    </rPh>
    <phoneticPr fontId="2"/>
  </si>
  <si>
    <t>管理者</t>
    <rPh sb="0" eb="3">
      <t>カンリシャ</t>
    </rPh>
    <phoneticPr fontId="2"/>
  </si>
  <si>
    <t>※一番左に半角「'」を入れて、半角数字で入力してください</t>
    <rPh sb="1" eb="3">
      <t>イチバン</t>
    </rPh>
    <rPh sb="3" eb="4">
      <t>ヒダリ</t>
    </rPh>
    <rPh sb="5" eb="7">
      <t>ハンカク</t>
    </rPh>
    <rPh sb="11" eb="12">
      <t>イ</t>
    </rPh>
    <rPh sb="15" eb="17">
      <t>ハンカク</t>
    </rPh>
    <rPh sb="17" eb="19">
      <t>スウジ</t>
    </rPh>
    <rPh sb="20" eb="22">
      <t>ニュウリョク</t>
    </rPh>
    <phoneticPr fontId="2"/>
  </si>
  <si>
    <t>※西暦４桁を半角数字で入力してください</t>
    <rPh sb="1" eb="3">
      <t>セイレキ</t>
    </rPh>
    <rPh sb="4" eb="5">
      <t>ケタ</t>
    </rPh>
    <rPh sb="6" eb="8">
      <t>ハンカク</t>
    </rPh>
    <rPh sb="8" eb="10">
      <t>スウジ</t>
    </rPh>
    <rPh sb="11" eb="13">
      <t>ニュウリョク</t>
    </rPh>
    <phoneticPr fontId="2"/>
  </si>
  <si>
    <t>・メールでご案内させていただいた「学校管理者用ログインID」を、黄アミの箇所（セル番号B14）に入力してください。</t>
    <rPh sb="6" eb="8">
      <t>アンナイ</t>
    </rPh>
    <rPh sb="17" eb="19">
      <t>ガッコウ</t>
    </rPh>
    <rPh sb="19" eb="23">
      <t>カンリシャヨウ</t>
    </rPh>
    <rPh sb="32" eb="33">
      <t>キ</t>
    </rPh>
    <rPh sb="36" eb="38">
      <t>カショ</t>
    </rPh>
    <rPh sb="41" eb="43">
      <t>バンゴウ</t>
    </rPh>
    <rPh sb="48" eb="50">
      <t>ニュウリョク</t>
    </rPh>
    <phoneticPr fontId="2"/>
  </si>
  <si>
    <t>・ご使用になる年度を、青アミの箇所（セル番号B13）に入力してください。</t>
    <rPh sb="2" eb="4">
      <t>シヨウ</t>
    </rPh>
    <rPh sb="7" eb="9">
      <t>ネンド</t>
    </rPh>
    <rPh sb="11" eb="12">
      <t>アオ</t>
    </rPh>
    <rPh sb="15" eb="17">
      <t>カショ</t>
    </rPh>
    <rPh sb="20" eb="22">
      <t>バンゴウ</t>
    </rPh>
    <rPh sb="27" eb="29">
      <t>ニュウリョク</t>
    </rPh>
    <phoneticPr fontId="2"/>
  </si>
  <si>
    <t>・アカウントを作成する先生のお名前を、「姓」「名」の列に入力してください。※入力必須</t>
    <rPh sb="7" eb="9">
      <t>サクセイ</t>
    </rPh>
    <rPh sb="11" eb="13">
      <t>センセイ</t>
    </rPh>
    <rPh sb="15" eb="17">
      <t>ナマエ</t>
    </rPh>
    <rPh sb="20" eb="21">
      <t>セイ</t>
    </rPh>
    <rPh sb="23" eb="24">
      <t>メイ</t>
    </rPh>
    <rPh sb="26" eb="27">
      <t>レツ</t>
    </rPh>
    <rPh sb="28" eb="30">
      <t>ニュウリョク</t>
    </rPh>
    <rPh sb="38" eb="40">
      <t>ニュウリョク</t>
    </rPh>
    <rPh sb="40" eb="42">
      <t>ヒッス</t>
    </rPh>
    <phoneticPr fontId="2"/>
  </si>
  <si>
    <t>・アカウントを作成する先生の「教科」を入力してください。※入力必須</t>
    <rPh sb="7" eb="9">
      <t>サクセイ</t>
    </rPh>
    <rPh sb="11" eb="13">
      <t>センセイ</t>
    </rPh>
    <rPh sb="15" eb="17">
      <t>キョウカ</t>
    </rPh>
    <rPh sb="19" eb="21">
      <t>ニュウリョク</t>
    </rPh>
    <rPh sb="29" eb="31">
      <t>ニュウリョク</t>
    </rPh>
    <rPh sb="31" eb="33">
      <t>ヒッス</t>
    </rPh>
    <phoneticPr fontId="2"/>
  </si>
  <si>
    <t>学校管理者用ログインID</t>
    <rPh sb="0" eb="2">
      <t>ガッコウ</t>
    </rPh>
    <rPh sb="2" eb="6">
      <t>カンリシャヨウ</t>
    </rPh>
    <phoneticPr fontId="2"/>
  </si>
  <si>
    <r>
      <t>・学校管理者以外の先生の「ロール」は、必ず「教師」としてください。</t>
    </r>
    <r>
      <rPr>
        <sz val="12"/>
        <color rgb="FF0070C0"/>
        <rFont val="游ゴシック"/>
        <family val="3"/>
        <charset val="128"/>
        <scheme val="minor"/>
      </rPr>
      <t>⇒「学校管理者」アカウントはCSVで登録できません。「年度」と「姓」をご入力いただくと、自動的にK列に「教師」が入力されます。</t>
    </r>
    <rPh sb="1" eb="3">
      <t>ガッコウ</t>
    </rPh>
    <rPh sb="3" eb="6">
      <t>カンリシャ</t>
    </rPh>
    <rPh sb="6" eb="8">
      <t>イガイ</t>
    </rPh>
    <rPh sb="9" eb="11">
      <t>センセイ</t>
    </rPh>
    <rPh sb="19" eb="20">
      <t>カナラ</t>
    </rPh>
    <rPh sb="22" eb="24">
      <t>キョウシ</t>
    </rPh>
    <rPh sb="35" eb="37">
      <t>ガッコウ</t>
    </rPh>
    <rPh sb="37" eb="40">
      <t>カンリシャ</t>
    </rPh>
    <rPh sb="51" eb="53">
      <t>トウロク</t>
    </rPh>
    <rPh sb="60" eb="62">
      <t>ネンド</t>
    </rPh>
    <rPh sb="65" eb="66">
      <t>セイ</t>
    </rPh>
    <rPh sb="69" eb="71">
      <t>ニュウリョク</t>
    </rPh>
    <rPh sb="77" eb="80">
      <t>ジドウテキ</t>
    </rPh>
    <rPh sb="82" eb="83">
      <t>レツ</t>
    </rPh>
    <rPh sb="85" eb="87">
      <t>キョウシ</t>
    </rPh>
    <rPh sb="89" eb="91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</si>
</sst>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C00000"/>
      <name val="游ゴシック"/>
      <family val="3"/>
      <charset val="128"/>
      <scheme val="minor"/>
    </font>
    <font>
      <b/>
      <sz val="12"/>
      <color rgb="FFC00000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2"/>
      <color rgb="FF0070C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ck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thick">
        <color auto="1"/>
      </right>
      <top style="thick">
        <color auto="1"/>
      </top>
      <bottom style="hair">
        <color auto="1"/>
      </bottom>
      <diagonal/>
    </border>
    <border>
      <left/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hair">
        <color auto="1"/>
      </top>
      <bottom style="thick">
        <color auto="1"/>
      </bottom>
      <diagonal/>
    </border>
    <border>
      <left/>
      <right/>
      <top style="hair">
        <color auto="1"/>
      </top>
      <bottom style="thick">
        <color auto="1"/>
      </bottom>
      <diagonal/>
    </border>
    <border>
      <left/>
      <right style="thick">
        <color auto="1"/>
      </right>
      <top style="hair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1">
    <xf numFmtId="0" fontId="0" fillId="0" borderId="0" xfId="0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 wrapText="1"/>
    </xf>
    <xf numFmtId="0" fontId="7" fillId="0" borderId="0" xfId="0" applyFont="1" applyAlignment="1">
      <alignment horizontal="left" vertical="top"/>
    </xf>
    <xf numFmtId="0" fontId="8" fillId="0" borderId="0" xfId="0" applyFont="1"/>
    <xf numFmtId="0" fontId="6" fillId="0" borderId="0" xfId="0" applyFont="1" applyAlignment="1">
      <alignment horizontal="left" vertical="top" wrapText="1"/>
    </xf>
    <xf numFmtId="0" fontId="0" fillId="0" borderId="1" xfId="0" applyBorder="1"/>
    <xf numFmtId="0" fontId="4" fillId="0" borderId="1" xfId="0" applyFont="1" applyBorder="1"/>
    <xf numFmtId="0" fontId="3" fillId="0" borderId="1" xfId="0" applyFont="1" applyBorder="1"/>
    <xf numFmtId="0" fontId="3" fillId="3" borderId="1" xfId="0" applyFont="1" applyFill="1" applyBorder="1"/>
    <xf numFmtId="0" fontId="3" fillId="0" borderId="2" xfId="0" applyFont="1" applyBorder="1"/>
    <xf numFmtId="0" fontId="8" fillId="6" borderId="1" xfId="0" applyFont="1" applyFill="1" applyBorder="1"/>
    <xf numFmtId="0" fontId="8" fillId="4" borderId="1" xfId="0" applyFont="1" applyFill="1" applyBorder="1"/>
    <xf numFmtId="0" fontId="8" fillId="0" borderId="1" xfId="0" applyFont="1" applyBorder="1"/>
    <xf numFmtId="0" fontId="7" fillId="6" borderId="0" xfId="0" applyFont="1" applyFill="1" applyAlignment="1">
      <alignment horizontal="left" vertical="top"/>
    </xf>
    <xf numFmtId="0" fontId="4" fillId="4" borderId="3" xfId="0" applyFont="1" applyFill="1" applyBorder="1"/>
    <xf numFmtId="0" fontId="3" fillId="0" borderId="4" xfId="0" applyFont="1" applyBorder="1"/>
    <xf numFmtId="0" fontId="3" fillId="0" borderId="5" xfId="0" applyFont="1" applyBorder="1"/>
    <xf numFmtId="0" fontId="4" fillId="6" borderId="6" xfId="0" applyFont="1" applyFill="1" applyBorder="1"/>
    <xf numFmtId="0" fontId="4" fillId="6" borderId="7" xfId="0" applyFont="1" applyFill="1" applyBorder="1"/>
    <xf numFmtId="0" fontId="3" fillId="0" borderId="8" xfId="0" applyFont="1" applyBorder="1"/>
    <xf numFmtId="0" fontId="3" fillId="3" borderId="9" xfId="0" applyFont="1" applyFill="1" applyBorder="1"/>
    <xf numFmtId="0" fontId="3" fillId="0" borderId="9" xfId="0" applyFont="1" applyBorder="1"/>
    <xf numFmtId="0" fontId="4" fillId="6" borderId="10" xfId="0" applyFont="1" applyFill="1" applyBorder="1"/>
    <xf numFmtId="0" fontId="9" fillId="4" borderId="3" xfId="0" applyFont="1" applyFill="1" applyBorder="1"/>
    <xf numFmtId="0" fontId="9" fillId="3" borderId="5" xfId="0" applyFont="1" applyFill="1" applyBorder="1"/>
    <xf numFmtId="0" fontId="9" fillId="3" borderId="1" xfId="0" applyFont="1" applyFill="1" applyBorder="1"/>
    <xf numFmtId="0" fontId="10" fillId="5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11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</cellXfs>
  <cellStyles count="2">
    <cellStyle name="標準" xfId="0" builtinId="0"/>
    <cellStyle name="標準 2" xfId="1" xr:uid="{04231525-1E70-47CD-BBF7-0D3DA45AE5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EDE9E-86D7-442D-A78D-0E2DF54ACF8A}">
  <sheetPr>
    <pageSetUpPr fitToPage="1"/>
  </sheetPr>
  <dimension ref="A1:Q67"/>
  <sheetViews>
    <sheetView tabSelected="1" zoomScale="90" zoomScaleNormal="90" workbookViewId="0"/>
  </sheetViews>
  <sheetFormatPr defaultColWidth="15.625" defaultRowHeight="18" customHeight="1" x14ac:dyDescent="0.4"/>
  <cols>
    <col min="1" max="1" width="21.125" customWidth="1"/>
    <col min="2" max="2" width="24.625" customWidth="1"/>
  </cols>
  <sheetData>
    <row r="1" spans="1:17" ht="18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7" s="4" customFormat="1" ht="18" customHeight="1" x14ac:dyDescent="0.4">
      <c r="A2" s="3" t="s">
        <v>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7" s="4" customFormat="1" ht="18" customHeight="1" x14ac:dyDescent="0.4">
      <c r="A3" s="3" t="s">
        <v>23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7" s="4" customFormat="1" ht="18" customHeight="1" x14ac:dyDescent="0.4">
      <c r="A4" s="3" t="s">
        <v>25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7" s="4" customFormat="1" ht="18" customHeight="1" x14ac:dyDescent="0.4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7" s="4" customFormat="1" ht="18" customHeight="1" x14ac:dyDescent="0.4">
      <c r="A6" s="3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7" s="4" customFormat="1" ht="18" customHeight="1" x14ac:dyDescent="0.4">
      <c r="A7" s="3" t="s">
        <v>28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7" s="4" customFormat="1" ht="18" customHeight="1" x14ac:dyDescent="0.4">
      <c r="A8" s="3" t="s">
        <v>2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7" s="4" customFormat="1" ht="18" customHeight="1" x14ac:dyDescent="0.4">
      <c r="A9" s="3" t="s">
        <v>3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7" s="4" customFormat="1" ht="18" customHeight="1" x14ac:dyDescent="0.4">
      <c r="A10" s="3" t="s">
        <v>4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7" s="4" customFormat="1" ht="18" customHeight="1" x14ac:dyDescent="0.4">
      <c r="A11" s="14" t="s">
        <v>5</v>
      </c>
      <c r="B11" s="14"/>
      <c r="C11" s="14"/>
      <c r="D11" s="14"/>
      <c r="E11" s="14"/>
      <c r="F11" s="14"/>
      <c r="G11" s="14"/>
      <c r="H11" s="14"/>
      <c r="I11" s="3"/>
      <c r="J11" s="3"/>
      <c r="K11" s="3"/>
      <c r="L11" s="3"/>
      <c r="M11" s="3"/>
      <c r="N11" s="3"/>
      <c r="O11" s="3"/>
      <c r="P11" s="3"/>
    </row>
    <row r="12" spans="1:17" s="4" customFormat="1" ht="18" customHeight="1" x14ac:dyDescent="0.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7" ht="18" customHeight="1" x14ac:dyDescent="0.4">
      <c r="A13" s="2" t="s">
        <v>6</v>
      </c>
      <c r="B13" s="27"/>
      <c r="C13" s="30" t="s">
        <v>22</v>
      </c>
      <c r="D13" s="30"/>
      <c r="E13" s="30"/>
      <c r="F13" s="30"/>
      <c r="G13" s="30"/>
      <c r="H13" s="30"/>
      <c r="I13" s="5"/>
      <c r="J13" s="5"/>
      <c r="K13" s="5"/>
      <c r="L13" s="1"/>
      <c r="M13" s="1"/>
      <c r="N13" s="1"/>
      <c r="O13" s="1"/>
      <c r="P13" s="1"/>
      <c r="Q13" s="1"/>
    </row>
    <row r="14" spans="1:17" ht="18" customHeight="1" x14ac:dyDescent="0.4">
      <c r="A14" s="29" t="s">
        <v>27</v>
      </c>
      <c r="B14" s="28"/>
      <c r="C14" s="30" t="s">
        <v>21</v>
      </c>
      <c r="D14" s="30"/>
      <c r="E14" s="30"/>
      <c r="F14" s="30"/>
      <c r="G14" s="30"/>
      <c r="H14" s="30"/>
      <c r="I14" s="5"/>
      <c r="J14" s="5"/>
      <c r="K14" s="5"/>
      <c r="L14" s="1"/>
      <c r="M14" s="1"/>
      <c r="N14" s="1"/>
      <c r="O14" s="1"/>
      <c r="P14" s="1"/>
      <c r="Q14" s="1"/>
    </row>
    <row r="15" spans="1:17" ht="18" customHeight="1" x14ac:dyDescent="0.4">
      <c r="A15" s="2"/>
      <c r="B15" s="5"/>
      <c r="C15" s="5"/>
      <c r="D15" s="5"/>
      <c r="E15" s="5"/>
      <c r="F15" s="5"/>
      <c r="G15" s="5"/>
      <c r="H15" s="5"/>
      <c r="I15" s="5"/>
      <c r="J15" s="5"/>
      <c r="K15" s="5"/>
      <c r="L15" s="1"/>
      <c r="M15" s="1"/>
      <c r="N15" s="1"/>
      <c r="O15" s="1"/>
      <c r="P15" s="1"/>
      <c r="Q15" s="1"/>
    </row>
    <row r="16" spans="1:17" s="6" customFormat="1" ht="18" customHeight="1" x14ac:dyDescent="0.4">
      <c r="B16" s="6" t="s">
        <v>7</v>
      </c>
      <c r="C16" s="6" t="s">
        <v>8</v>
      </c>
      <c r="D16" s="6" t="s">
        <v>9</v>
      </c>
      <c r="E16" s="6" t="s">
        <v>10</v>
      </c>
      <c r="F16" s="6" t="s">
        <v>11</v>
      </c>
      <c r="G16" s="6" t="s">
        <v>12</v>
      </c>
      <c r="H16" s="6" t="s">
        <v>13</v>
      </c>
      <c r="I16" s="6" t="s">
        <v>14</v>
      </c>
      <c r="J16" s="6" t="s">
        <v>15</v>
      </c>
      <c r="K16" s="6" t="s">
        <v>16</v>
      </c>
      <c r="L16" s="6" t="s">
        <v>17</v>
      </c>
      <c r="M16" s="7" t="s">
        <v>18</v>
      </c>
    </row>
    <row r="17" spans="1:13" s="13" customFormat="1" ht="18" customHeight="1" thickBot="1" x14ac:dyDescent="0.45">
      <c r="A17" s="12" t="s">
        <v>19</v>
      </c>
      <c r="B17" s="12" t="str">
        <f>IF($B$14&lt;&gt;"",$B$14,"")</f>
        <v/>
      </c>
      <c r="C17" s="15" t="str">
        <f>IF($B$13&lt;&gt;"",$B$13&amp;"0001","")</f>
        <v/>
      </c>
      <c r="D17" s="24"/>
      <c r="E17" s="24"/>
      <c r="F17" s="15"/>
      <c r="G17" s="15"/>
      <c r="H17" s="15"/>
      <c r="I17" s="15"/>
      <c r="J17" s="24"/>
      <c r="K17" s="15" t="s">
        <v>20</v>
      </c>
      <c r="L17" s="15"/>
      <c r="M17" s="15" t="str">
        <f>IF($B$13&lt;&gt;"","T"&amp;C17,"")</f>
        <v/>
      </c>
    </row>
    <row r="18" spans="1:13" s="6" customFormat="1" ht="18" customHeight="1" thickTop="1" x14ac:dyDescent="0.4">
      <c r="B18" s="11" t="str">
        <f t="shared" ref="B18:B49" si="0">IF((LEFT($B$14,6))&lt;&gt;"",IF(D18&lt;&gt;"",(LEFT($B$14,6))&amp;"2T"&amp;C18&amp;"01",""),"")</f>
        <v/>
      </c>
      <c r="C18" s="16" t="str">
        <f>IF($B$13&lt;&gt;"",IF(D18&lt;&gt;"",$B$13&amp;"0002",""),"")</f>
        <v/>
      </c>
      <c r="D18" s="25"/>
      <c r="E18" s="25"/>
      <c r="F18" s="17"/>
      <c r="G18" s="17"/>
      <c r="H18" s="17"/>
      <c r="I18" s="17"/>
      <c r="J18" s="25"/>
      <c r="K18" s="17" t="str">
        <f>IF($B$13&lt;&gt;"",IF(D18&lt;&gt;"","教師",""),"")</f>
        <v/>
      </c>
      <c r="L18" s="17"/>
      <c r="M18" s="18" t="str">
        <f>IF($B$13&lt;&gt;"",IF(D18&lt;&gt;"","T"&amp;C18,""),"")</f>
        <v/>
      </c>
    </row>
    <row r="19" spans="1:13" s="6" customFormat="1" ht="18" customHeight="1" x14ac:dyDescent="0.4">
      <c r="B19" s="11" t="str">
        <f t="shared" si="0"/>
        <v/>
      </c>
      <c r="C19" s="10" t="str">
        <f>IF($B$13&lt;&gt;"",IF(D19&lt;&gt;"",$B$13&amp;"0003",""),"")</f>
        <v/>
      </c>
      <c r="D19" s="26"/>
      <c r="E19" s="26"/>
      <c r="F19" s="8"/>
      <c r="G19" s="8"/>
      <c r="H19" s="8"/>
      <c r="I19" s="8"/>
      <c r="J19" s="26"/>
      <c r="K19" s="8" t="str">
        <f t="shared" ref="K19:K66" si="1">IF($B$13&lt;&gt;"",IF(D19&lt;&gt;"","教師",""),"")</f>
        <v/>
      </c>
      <c r="L19" s="8"/>
      <c r="M19" s="19" t="str">
        <f t="shared" ref="M19:M66" si="2">IF($B$13&lt;&gt;"",IF(D19&lt;&gt;"","T"&amp;C19,""),"")</f>
        <v/>
      </c>
    </row>
    <row r="20" spans="1:13" s="6" customFormat="1" ht="18" customHeight="1" x14ac:dyDescent="0.4">
      <c r="B20" s="11" t="str">
        <f t="shared" si="0"/>
        <v/>
      </c>
      <c r="C20" s="10" t="str">
        <f>IF($B$13&lt;&gt;"",IF(D20&lt;&gt;"",$B$13&amp;"0004",""),"")</f>
        <v/>
      </c>
      <c r="D20" s="26"/>
      <c r="E20" s="26"/>
      <c r="F20" s="8"/>
      <c r="G20" s="8"/>
      <c r="H20" s="8"/>
      <c r="I20" s="8"/>
      <c r="J20" s="26"/>
      <c r="K20" s="8" t="str">
        <f t="shared" si="1"/>
        <v/>
      </c>
      <c r="L20" s="8"/>
      <c r="M20" s="19" t="str">
        <f t="shared" si="2"/>
        <v/>
      </c>
    </row>
    <row r="21" spans="1:13" s="6" customFormat="1" ht="18" customHeight="1" x14ac:dyDescent="0.4">
      <c r="B21" s="11" t="str">
        <f t="shared" si="0"/>
        <v/>
      </c>
      <c r="C21" s="10" t="str">
        <f>IF($B$13&lt;&gt;"",IF(D21&lt;&gt;"",$B$13&amp;"0005",""),"")</f>
        <v/>
      </c>
      <c r="D21" s="26"/>
      <c r="E21" s="26"/>
      <c r="F21" s="8"/>
      <c r="G21" s="8"/>
      <c r="H21" s="8"/>
      <c r="I21" s="8"/>
      <c r="J21" s="26"/>
      <c r="K21" s="8" t="str">
        <f t="shared" si="1"/>
        <v/>
      </c>
      <c r="L21" s="8"/>
      <c r="M21" s="19" t="str">
        <f t="shared" si="2"/>
        <v/>
      </c>
    </row>
    <row r="22" spans="1:13" s="6" customFormat="1" ht="18" customHeight="1" x14ac:dyDescent="0.4">
      <c r="B22" s="11" t="str">
        <f t="shared" si="0"/>
        <v/>
      </c>
      <c r="C22" s="10" t="str">
        <f>IF($B$13&lt;&gt;"",IF(D22&lt;&gt;"",$B$13&amp;"0006",""),"")</f>
        <v/>
      </c>
      <c r="D22" s="26"/>
      <c r="E22" s="26"/>
      <c r="F22" s="8"/>
      <c r="G22" s="8"/>
      <c r="H22" s="8"/>
      <c r="I22" s="8"/>
      <c r="J22" s="26"/>
      <c r="K22" s="8" t="str">
        <f t="shared" si="1"/>
        <v/>
      </c>
      <c r="L22" s="8"/>
      <c r="M22" s="19" t="str">
        <f t="shared" si="2"/>
        <v/>
      </c>
    </row>
    <row r="23" spans="1:13" s="6" customFormat="1" ht="18" customHeight="1" x14ac:dyDescent="0.4">
      <c r="B23" s="11" t="str">
        <f t="shared" si="0"/>
        <v/>
      </c>
      <c r="C23" s="10" t="str">
        <f>IF($B$13&lt;&gt;"",IF(D23&lt;&gt;"",$B$13&amp;"0007",""),"")</f>
        <v/>
      </c>
      <c r="D23" s="26"/>
      <c r="E23" s="26"/>
      <c r="F23" s="8"/>
      <c r="G23" s="8"/>
      <c r="H23" s="8"/>
      <c r="I23" s="8"/>
      <c r="J23" s="26"/>
      <c r="K23" s="8" t="str">
        <f t="shared" si="1"/>
        <v/>
      </c>
      <c r="L23" s="8"/>
      <c r="M23" s="19" t="str">
        <f t="shared" si="2"/>
        <v/>
      </c>
    </row>
    <row r="24" spans="1:13" s="6" customFormat="1" ht="18" customHeight="1" x14ac:dyDescent="0.4">
      <c r="B24" s="11" t="str">
        <f t="shared" si="0"/>
        <v/>
      </c>
      <c r="C24" s="10" t="str">
        <f>IF($B$13&lt;&gt;"",IF(D24&lt;&gt;"",$B$13&amp;"0008",""),"")</f>
        <v/>
      </c>
      <c r="D24" s="26"/>
      <c r="E24" s="26"/>
      <c r="F24" s="8"/>
      <c r="G24" s="8"/>
      <c r="H24" s="8"/>
      <c r="I24" s="8"/>
      <c r="J24" s="26"/>
      <c r="K24" s="8" t="str">
        <f t="shared" si="1"/>
        <v/>
      </c>
      <c r="L24" s="8"/>
      <c r="M24" s="19" t="str">
        <f t="shared" si="2"/>
        <v/>
      </c>
    </row>
    <row r="25" spans="1:13" s="6" customFormat="1" ht="18" customHeight="1" x14ac:dyDescent="0.4">
      <c r="B25" s="11" t="str">
        <f t="shared" si="0"/>
        <v/>
      </c>
      <c r="C25" s="10" t="str">
        <f>IF($B$13&lt;&gt;"",IF(D25&lt;&gt;"",$B$13&amp;"0009",""),"")</f>
        <v/>
      </c>
      <c r="D25" s="26"/>
      <c r="E25" s="26"/>
      <c r="F25" s="8"/>
      <c r="G25" s="8"/>
      <c r="H25" s="8"/>
      <c r="I25" s="8"/>
      <c r="J25" s="26"/>
      <c r="K25" s="8" t="str">
        <f t="shared" si="1"/>
        <v/>
      </c>
      <c r="L25" s="8"/>
      <c r="M25" s="19" t="str">
        <f t="shared" si="2"/>
        <v/>
      </c>
    </row>
    <row r="26" spans="1:13" s="6" customFormat="1" ht="18" customHeight="1" x14ac:dyDescent="0.4">
      <c r="B26" s="11" t="str">
        <f t="shared" si="0"/>
        <v/>
      </c>
      <c r="C26" s="10" t="str">
        <f>IF($B$13&lt;&gt;"",IF(D26&lt;&gt;"",$B$13&amp;"0010",""),"")</f>
        <v/>
      </c>
      <c r="D26" s="26"/>
      <c r="E26" s="26"/>
      <c r="F26" s="8"/>
      <c r="G26" s="8"/>
      <c r="H26" s="8"/>
      <c r="I26" s="8"/>
      <c r="J26" s="26"/>
      <c r="K26" s="8" t="str">
        <f t="shared" si="1"/>
        <v/>
      </c>
      <c r="L26" s="8"/>
      <c r="M26" s="19" t="str">
        <f t="shared" si="2"/>
        <v/>
      </c>
    </row>
    <row r="27" spans="1:13" s="6" customFormat="1" ht="18" customHeight="1" x14ac:dyDescent="0.4">
      <c r="B27" s="11" t="str">
        <f t="shared" si="0"/>
        <v/>
      </c>
      <c r="C27" s="10" t="str">
        <f>IF($B$13&lt;&gt;"",IF(D27&lt;&gt;"",$B$13&amp;"0011",""),"")</f>
        <v/>
      </c>
      <c r="D27" s="26"/>
      <c r="E27" s="26"/>
      <c r="F27" s="8"/>
      <c r="G27" s="8"/>
      <c r="H27" s="8"/>
      <c r="I27" s="8"/>
      <c r="J27" s="26"/>
      <c r="K27" s="8" t="str">
        <f t="shared" si="1"/>
        <v/>
      </c>
      <c r="L27" s="8"/>
      <c r="M27" s="19" t="str">
        <f t="shared" si="2"/>
        <v/>
      </c>
    </row>
    <row r="28" spans="1:13" s="6" customFormat="1" ht="18" customHeight="1" x14ac:dyDescent="0.4">
      <c r="B28" s="11" t="str">
        <f t="shared" si="0"/>
        <v/>
      </c>
      <c r="C28" s="10" t="str">
        <f>IF($B$13&lt;&gt;"",IF(D28&lt;&gt;"",$B$13&amp;"0012",""),"")</f>
        <v/>
      </c>
      <c r="D28" s="26"/>
      <c r="E28" s="26"/>
      <c r="F28" s="8"/>
      <c r="G28" s="8"/>
      <c r="H28" s="8"/>
      <c r="I28" s="8"/>
      <c r="J28" s="26"/>
      <c r="K28" s="8" t="str">
        <f t="shared" si="1"/>
        <v/>
      </c>
      <c r="L28" s="8"/>
      <c r="M28" s="19" t="str">
        <f t="shared" si="2"/>
        <v/>
      </c>
    </row>
    <row r="29" spans="1:13" s="6" customFormat="1" ht="18" customHeight="1" x14ac:dyDescent="0.4">
      <c r="B29" s="11" t="str">
        <f t="shared" si="0"/>
        <v/>
      </c>
      <c r="C29" s="10" t="str">
        <f>IF($B$13&lt;&gt;"",IF(D29&lt;&gt;"",$B$13&amp;"0013",""),"")</f>
        <v/>
      </c>
      <c r="D29" s="26"/>
      <c r="E29" s="26"/>
      <c r="F29" s="8"/>
      <c r="G29" s="8"/>
      <c r="H29" s="8"/>
      <c r="I29" s="8"/>
      <c r="J29" s="26"/>
      <c r="K29" s="8" t="str">
        <f t="shared" si="1"/>
        <v/>
      </c>
      <c r="L29" s="8"/>
      <c r="M29" s="19" t="str">
        <f t="shared" si="2"/>
        <v/>
      </c>
    </row>
    <row r="30" spans="1:13" s="6" customFormat="1" ht="18" customHeight="1" x14ac:dyDescent="0.4">
      <c r="B30" s="11" t="str">
        <f t="shared" si="0"/>
        <v/>
      </c>
      <c r="C30" s="10" t="str">
        <f>IF($B$13&lt;&gt;"",IF(D30&lt;&gt;"",$B$13&amp;"0014",""),"")</f>
        <v/>
      </c>
      <c r="D30" s="26"/>
      <c r="E30" s="26"/>
      <c r="F30" s="8"/>
      <c r="G30" s="8"/>
      <c r="H30" s="8"/>
      <c r="I30" s="8"/>
      <c r="J30" s="26"/>
      <c r="K30" s="8" t="str">
        <f t="shared" si="1"/>
        <v/>
      </c>
      <c r="L30" s="8"/>
      <c r="M30" s="19" t="str">
        <f t="shared" si="2"/>
        <v/>
      </c>
    </row>
    <row r="31" spans="1:13" s="6" customFormat="1" ht="18" customHeight="1" x14ac:dyDescent="0.4">
      <c r="B31" s="11" t="str">
        <f t="shared" si="0"/>
        <v/>
      </c>
      <c r="C31" s="10" t="str">
        <f>IF($B$13&lt;&gt;"",IF(D31&lt;&gt;"",$B$13&amp;"0015",""),"")</f>
        <v/>
      </c>
      <c r="D31" s="26"/>
      <c r="E31" s="26"/>
      <c r="F31" s="8"/>
      <c r="G31" s="8"/>
      <c r="H31" s="8"/>
      <c r="I31" s="8"/>
      <c r="J31" s="26"/>
      <c r="K31" s="8" t="str">
        <f t="shared" si="1"/>
        <v/>
      </c>
      <c r="L31" s="8"/>
      <c r="M31" s="19" t="str">
        <f t="shared" si="2"/>
        <v/>
      </c>
    </row>
    <row r="32" spans="1:13" s="6" customFormat="1" ht="18" customHeight="1" x14ac:dyDescent="0.4">
      <c r="B32" s="11" t="str">
        <f t="shared" si="0"/>
        <v/>
      </c>
      <c r="C32" s="10" t="str">
        <f>IF($B$13&lt;&gt;"",IF(D32&lt;&gt;"",$B$13&amp;"0016",""),"")</f>
        <v/>
      </c>
      <c r="D32" s="26"/>
      <c r="E32" s="26"/>
      <c r="F32" s="8"/>
      <c r="G32" s="8"/>
      <c r="H32" s="8"/>
      <c r="I32" s="8"/>
      <c r="J32" s="26"/>
      <c r="K32" s="8" t="str">
        <f t="shared" si="1"/>
        <v/>
      </c>
      <c r="L32" s="8"/>
      <c r="M32" s="19" t="str">
        <f t="shared" si="2"/>
        <v/>
      </c>
    </row>
    <row r="33" spans="2:13" s="6" customFormat="1" ht="18" customHeight="1" x14ac:dyDescent="0.4">
      <c r="B33" s="11" t="str">
        <f t="shared" si="0"/>
        <v/>
      </c>
      <c r="C33" s="10" t="str">
        <f>IF($B$13&lt;&gt;"",IF(D33&lt;&gt;"",$B$13&amp;"0017",""),"")</f>
        <v/>
      </c>
      <c r="D33" s="9"/>
      <c r="E33" s="9"/>
      <c r="F33" s="8"/>
      <c r="G33" s="8"/>
      <c r="H33" s="8"/>
      <c r="I33" s="8"/>
      <c r="J33" s="9"/>
      <c r="K33" s="8" t="str">
        <f t="shared" si="1"/>
        <v/>
      </c>
      <c r="L33" s="8"/>
      <c r="M33" s="19" t="str">
        <f t="shared" si="2"/>
        <v/>
      </c>
    </row>
    <row r="34" spans="2:13" s="6" customFormat="1" ht="18" customHeight="1" x14ac:dyDescent="0.4">
      <c r="B34" s="11" t="str">
        <f t="shared" si="0"/>
        <v/>
      </c>
      <c r="C34" s="10" t="str">
        <f>IF($B$13&lt;&gt;"",IF(D34&lt;&gt;"",$B$13&amp;"0018",""),"")</f>
        <v/>
      </c>
      <c r="D34" s="9"/>
      <c r="E34" s="9"/>
      <c r="F34" s="8"/>
      <c r="G34" s="8"/>
      <c r="H34" s="8"/>
      <c r="I34" s="8"/>
      <c r="J34" s="9"/>
      <c r="K34" s="8" t="str">
        <f t="shared" si="1"/>
        <v/>
      </c>
      <c r="L34" s="8"/>
      <c r="M34" s="19" t="str">
        <f t="shared" si="2"/>
        <v/>
      </c>
    </row>
    <row r="35" spans="2:13" s="6" customFormat="1" ht="18" customHeight="1" x14ac:dyDescent="0.4">
      <c r="B35" s="11" t="str">
        <f t="shared" si="0"/>
        <v/>
      </c>
      <c r="C35" s="10" t="str">
        <f>IF($B$13&lt;&gt;"",IF(D35&lt;&gt;"",$B$13&amp;"0019",""),"")</f>
        <v/>
      </c>
      <c r="D35" s="9"/>
      <c r="E35" s="9"/>
      <c r="F35" s="8"/>
      <c r="G35" s="8"/>
      <c r="H35" s="8"/>
      <c r="I35" s="8"/>
      <c r="J35" s="9"/>
      <c r="K35" s="8" t="str">
        <f t="shared" si="1"/>
        <v/>
      </c>
      <c r="L35" s="8"/>
      <c r="M35" s="19" t="str">
        <f t="shared" si="2"/>
        <v/>
      </c>
    </row>
    <row r="36" spans="2:13" s="6" customFormat="1" ht="18" customHeight="1" x14ac:dyDescent="0.4">
      <c r="B36" s="11" t="str">
        <f t="shared" si="0"/>
        <v/>
      </c>
      <c r="C36" s="10" t="str">
        <f>IF($B$13&lt;&gt;"",IF(D36&lt;&gt;"",$B$13&amp;"0020",""),"")</f>
        <v/>
      </c>
      <c r="D36" s="9"/>
      <c r="E36" s="9"/>
      <c r="F36" s="8"/>
      <c r="G36" s="8"/>
      <c r="H36" s="8"/>
      <c r="I36" s="8"/>
      <c r="J36" s="9"/>
      <c r="K36" s="8" t="str">
        <f t="shared" si="1"/>
        <v/>
      </c>
      <c r="L36" s="8"/>
      <c r="M36" s="19" t="str">
        <f t="shared" si="2"/>
        <v/>
      </c>
    </row>
    <row r="37" spans="2:13" s="6" customFormat="1" ht="18" customHeight="1" x14ac:dyDescent="0.4">
      <c r="B37" s="11" t="str">
        <f t="shared" si="0"/>
        <v/>
      </c>
      <c r="C37" s="10" t="str">
        <f>IF($B$13&lt;&gt;"",IF(D37&lt;&gt;"",$B$13&amp;"0021",""),"")</f>
        <v/>
      </c>
      <c r="D37" s="9"/>
      <c r="E37" s="9"/>
      <c r="F37" s="8"/>
      <c r="G37" s="8"/>
      <c r="H37" s="8"/>
      <c r="I37" s="8"/>
      <c r="J37" s="9"/>
      <c r="K37" s="8" t="str">
        <f t="shared" si="1"/>
        <v/>
      </c>
      <c r="L37" s="8"/>
      <c r="M37" s="19" t="str">
        <f t="shared" si="2"/>
        <v/>
      </c>
    </row>
    <row r="38" spans="2:13" s="6" customFormat="1" ht="18" customHeight="1" x14ac:dyDescent="0.4">
      <c r="B38" s="11" t="str">
        <f t="shared" si="0"/>
        <v/>
      </c>
      <c r="C38" s="10" t="str">
        <f>IF($B$13&lt;&gt;"",IF(D38&lt;&gt;"",$B$13&amp;"0022",""),"")</f>
        <v/>
      </c>
      <c r="D38" s="9"/>
      <c r="E38" s="9"/>
      <c r="F38" s="8"/>
      <c r="G38" s="8"/>
      <c r="H38" s="8"/>
      <c r="I38" s="8"/>
      <c r="J38" s="9"/>
      <c r="K38" s="8" t="str">
        <f t="shared" si="1"/>
        <v/>
      </c>
      <c r="L38" s="8"/>
      <c r="M38" s="19" t="str">
        <f t="shared" si="2"/>
        <v/>
      </c>
    </row>
    <row r="39" spans="2:13" s="6" customFormat="1" ht="18" customHeight="1" x14ac:dyDescent="0.4">
      <c r="B39" s="11" t="str">
        <f t="shared" si="0"/>
        <v/>
      </c>
      <c r="C39" s="10" t="str">
        <f>IF($B$13&lt;&gt;"",IF(D39&lt;&gt;"",$B$13&amp;"0023",""),"")</f>
        <v/>
      </c>
      <c r="D39" s="9"/>
      <c r="E39" s="9"/>
      <c r="F39" s="8"/>
      <c r="G39" s="8"/>
      <c r="H39" s="8"/>
      <c r="I39" s="8"/>
      <c r="J39" s="9"/>
      <c r="K39" s="8" t="str">
        <f t="shared" si="1"/>
        <v/>
      </c>
      <c r="L39" s="8"/>
      <c r="M39" s="19" t="str">
        <f t="shared" si="2"/>
        <v/>
      </c>
    </row>
    <row r="40" spans="2:13" s="6" customFormat="1" ht="18" customHeight="1" x14ac:dyDescent="0.4">
      <c r="B40" s="11" t="str">
        <f t="shared" si="0"/>
        <v/>
      </c>
      <c r="C40" s="10" t="str">
        <f>IF($B$13&lt;&gt;"",IF(D40&lt;&gt;"",$B$13&amp;"0024",""),"")</f>
        <v/>
      </c>
      <c r="D40" s="9"/>
      <c r="E40" s="9"/>
      <c r="F40" s="8"/>
      <c r="G40" s="8"/>
      <c r="H40" s="8"/>
      <c r="I40" s="8"/>
      <c r="J40" s="9"/>
      <c r="K40" s="8" t="str">
        <f t="shared" si="1"/>
        <v/>
      </c>
      <c r="L40" s="8"/>
      <c r="M40" s="19" t="str">
        <f t="shared" si="2"/>
        <v/>
      </c>
    </row>
    <row r="41" spans="2:13" s="6" customFormat="1" ht="18" customHeight="1" x14ac:dyDescent="0.4">
      <c r="B41" s="11" t="str">
        <f t="shared" si="0"/>
        <v/>
      </c>
      <c r="C41" s="10" t="str">
        <f>IF($B$13&lt;&gt;"",IF(D41&lt;&gt;"",$B$13&amp;"0025",""),"")</f>
        <v/>
      </c>
      <c r="D41" s="9"/>
      <c r="E41" s="9"/>
      <c r="F41" s="8"/>
      <c r="G41" s="8"/>
      <c r="H41" s="8"/>
      <c r="I41" s="8"/>
      <c r="J41" s="9"/>
      <c r="K41" s="8" t="str">
        <f t="shared" si="1"/>
        <v/>
      </c>
      <c r="L41" s="8"/>
      <c r="M41" s="19" t="str">
        <f t="shared" si="2"/>
        <v/>
      </c>
    </row>
    <row r="42" spans="2:13" s="6" customFormat="1" ht="18" customHeight="1" x14ac:dyDescent="0.4">
      <c r="B42" s="11" t="str">
        <f t="shared" si="0"/>
        <v/>
      </c>
      <c r="C42" s="10" t="str">
        <f>IF($B$13&lt;&gt;"",IF(D42&lt;&gt;"",$B$13&amp;"0026",""),"")</f>
        <v/>
      </c>
      <c r="D42" s="9"/>
      <c r="E42" s="9"/>
      <c r="F42" s="8"/>
      <c r="G42" s="8"/>
      <c r="H42" s="8"/>
      <c r="I42" s="8"/>
      <c r="J42" s="9"/>
      <c r="K42" s="8" t="str">
        <f t="shared" si="1"/>
        <v/>
      </c>
      <c r="L42" s="8"/>
      <c r="M42" s="19" t="str">
        <f t="shared" si="2"/>
        <v/>
      </c>
    </row>
    <row r="43" spans="2:13" s="6" customFormat="1" ht="18" customHeight="1" x14ac:dyDescent="0.4">
      <c r="B43" s="11" t="str">
        <f t="shared" si="0"/>
        <v/>
      </c>
      <c r="C43" s="10" t="str">
        <f>IF($B$13&lt;&gt;"",IF(D43&lt;&gt;"",$B$13&amp;"0027",""),"")</f>
        <v/>
      </c>
      <c r="D43" s="9"/>
      <c r="E43" s="9"/>
      <c r="F43" s="8"/>
      <c r="G43" s="8"/>
      <c r="H43" s="8"/>
      <c r="I43" s="8"/>
      <c r="J43" s="9"/>
      <c r="K43" s="8" t="str">
        <f t="shared" si="1"/>
        <v/>
      </c>
      <c r="L43" s="8"/>
      <c r="M43" s="19" t="str">
        <f t="shared" si="2"/>
        <v/>
      </c>
    </row>
    <row r="44" spans="2:13" s="6" customFormat="1" ht="18" customHeight="1" x14ac:dyDescent="0.4">
      <c r="B44" s="11" t="str">
        <f t="shared" si="0"/>
        <v/>
      </c>
      <c r="C44" s="10" t="str">
        <f>IF($B$13&lt;&gt;"",IF(D44&lt;&gt;"",$B$13&amp;"0028",""),"")</f>
        <v/>
      </c>
      <c r="D44" s="9"/>
      <c r="E44" s="9"/>
      <c r="F44" s="8"/>
      <c r="G44" s="8"/>
      <c r="H44" s="8"/>
      <c r="I44" s="8"/>
      <c r="J44" s="9"/>
      <c r="K44" s="8" t="str">
        <f t="shared" si="1"/>
        <v/>
      </c>
      <c r="L44" s="8"/>
      <c r="M44" s="19" t="str">
        <f t="shared" si="2"/>
        <v/>
      </c>
    </row>
    <row r="45" spans="2:13" s="6" customFormat="1" ht="18" customHeight="1" x14ac:dyDescent="0.4">
      <c r="B45" s="11" t="str">
        <f t="shared" si="0"/>
        <v/>
      </c>
      <c r="C45" s="10" t="str">
        <f>IF($B$13&lt;&gt;"",IF(D45&lt;&gt;"",$B$13&amp;"0029",""),"")</f>
        <v/>
      </c>
      <c r="D45" s="9"/>
      <c r="E45" s="9"/>
      <c r="F45" s="8"/>
      <c r="G45" s="8"/>
      <c r="H45" s="8"/>
      <c r="I45" s="8"/>
      <c r="J45" s="9"/>
      <c r="K45" s="8" t="str">
        <f t="shared" si="1"/>
        <v/>
      </c>
      <c r="L45" s="8"/>
      <c r="M45" s="19" t="str">
        <f t="shared" si="2"/>
        <v/>
      </c>
    </row>
    <row r="46" spans="2:13" s="6" customFormat="1" ht="18" customHeight="1" x14ac:dyDescent="0.4">
      <c r="B46" s="11" t="str">
        <f t="shared" si="0"/>
        <v/>
      </c>
      <c r="C46" s="10" t="str">
        <f>IF($B$13&lt;&gt;"",IF(D46&lt;&gt;"",$B$13&amp;"0030",""),"")</f>
        <v/>
      </c>
      <c r="D46" s="9"/>
      <c r="E46" s="9"/>
      <c r="F46" s="8"/>
      <c r="G46" s="8"/>
      <c r="H46" s="8"/>
      <c r="I46" s="8"/>
      <c r="J46" s="9"/>
      <c r="K46" s="8" t="str">
        <f t="shared" si="1"/>
        <v/>
      </c>
      <c r="L46" s="8"/>
      <c r="M46" s="19" t="str">
        <f t="shared" si="2"/>
        <v/>
      </c>
    </row>
    <row r="47" spans="2:13" s="6" customFormat="1" ht="18" customHeight="1" x14ac:dyDescent="0.4">
      <c r="B47" s="11" t="str">
        <f t="shared" si="0"/>
        <v/>
      </c>
      <c r="C47" s="10" t="str">
        <f>IF($B$13&lt;&gt;"",IF(D47&lt;&gt;"",$B$13&amp;"0031",""),"")</f>
        <v/>
      </c>
      <c r="D47" s="9"/>
      <c r="E47" s="9"/>
      <c r="F47" s="8"/>
      <c r="G47" s="8"/>
      <c r="H47" s="8"/>
      <c r="I47" s="8"/>
      <c r="J47" s="9"/>
      <c r="K47" s="8" t="str">
        <f t="shared" si="1"/>
        <v/>
      </c>
      <c r="L47" s="8"/>
      <c r="M47" s="19" t="str">
        <f t="shared" si="2"/>
        <v/>
      </c>
    </row>
    <row r="48" spans="2:13" s="6" customFormat="1" ht="18" customHeight="1" x14ac:dyDescent="0.4">
      <c r="B48" s="11" t="str">
        <f t="shared" si="0"/>
        <v/>
      </c>
      <c r="C48" s="10" t="str">
        <f>IF($B$13&lt;&gt;"",IF(D48&lt;&gt;"",$B$13&amp;"0032",""),"")</f>
        <v/>
      </c>
      <c r="D48" s="9"/>
      <c r="E48" s="9"/>
      <c r="F48" s="8"/>
      <c r="G48" s="8"/>
      <c r="H48" s="8"/>
      <c r="I48" s="8"/>
      <c r="J48" s="9"/>
      <c r="K48" s="8" t="str">
        <f t="shared" si="1"/>
        <v/>
      </c>
      <c r="L48" s="8"/>
      <c r="M48" s="19" t="str">
        <f t="shared" si="2"/>
        <v/>
      </c>
    </row>
    <row r="49" spans="2:13" s="6" customFormat="1" ht="18" customHeight="1" x14ac:dyDescent="0.4">
      <c r="B49" s="11" t="str">
        <f t="shared" si="0"/>
        <v/>
      </c>
      <c r="C49" s="10" t="str">
        <f>IF($B$13&lt;&gt;"",IF(D49&lt;&gt;"",$B$13&amp;"0033",""),"")</f>
        <v/>
      </c>
      <c r="D49" s="9"/>
      <c r="E49" s="9"/>
      <c r="F49" s="8"/>
      <c r="G49" s="8"/>
      <c r="H49" s="8"/>
      <c r="I49" s="8"/>
      <c r="J49" s="9"/>
      <c r="K49" s="8" t="str">
        <f t="shared" si="1"/>
        <v/>
      </c>
      <c r="L49" s="8"/>
      <c r="M49" s="19" t="str">
        <f t="shared" si="2"/>
        <v/>
      </c>
    </row>
    <row r="50" spans="2:13" s="6" customFormat="1" ht="18" customHeight="1" x14ac:dyDescent="0.4">
      <c r="B50" s="11" t="str">
        <f t="shared" ref="B50:B66" si="3">IF((LEFT($B$14,6))&lt;&gt;"",IF(D50&lt;&gt;"",(LEFT($B$14,6))&amp;"2T"&amp;C50&amp;"01",""),"")</f>
        <v/>
      </c>
      <c r="C50" s="10" t="str">
        <f>IF($B$13&lt;&gt;"",IF(D50&lt;&gt;"",$B$13&amp;"0034",""),"")</f>
        <v/>
      </c>
      <c r="D50" s="9"/>
      <c r="E50" s="9"/>
      <c r="F50" s="8"/>
      <c r="G50" s="8"/>
      <c r="H50" s="8"/>
      <c r="I50" s="8"/>
      <c r="J50" s="9"/>
      <c r="K50" s="8" t="str">
        <f t="shared" si="1"/>
        <v/>
      </c>
      <c r="L50" s="8"/>
      <c r="M50" s="19" t="str">
        <f t="shared" si="2"/>
        <v/>
      </c>
    </row>
    <row r="51" spans="2:13" s="6" customFormat="1" ht="18" customHeight="1" x14ac:dyDescent="0.4">
      <c r="B51" s="11" t="str">
        <f t="shared" si="3"/>
        <v/>
      </c>
      <c r="C51" s="10" t="str">
        <f>IF($B$13&lt;&gt;"",IF(D51&lt;&gt;"",$B$13&amp;"0035",""),"")</f>
        <v/>
      </c>
      <c r="D51" s="9"/>
      <c r="E51" s="9"/>
      <c r="F51" s="8"/>
      <c r="G51" s="8"/>
      <c r="H51" s="8"/>
      <c r="I51" s="8"/>
      <c r="J51" s="9"/>
      <c r="K51" s="8" t="str">
        <f t="shared" si="1"/>
        <v/>
      </c>
      <c r="L51" s="8"/>
      <c r="M51" s="19" t="str">
        <f t="shared" si="2"/>
        <v/>
      </c>
    </row>
    <row r="52" spans="2:13" s="6" customFormat="1" ht="18" customHeight="1" x14ac:dyDescent="0.4">
      <c r="B52" s="11" t="str">
        <f t="shared" si="3"/>
        <v/>
      </c>
      <c r="C52" s="10" t="str">
        <f>IF($B$13&lt;&gt;"",IF(D52&lt;&gt;"",$B$13&amp;"0036",""),"")</f>
        <v/>
      </c>
      <c r="D52" s="9"/>
      <c r="E52" s="9"/>
      <c r="F52" s="8"/>
      <c r="G52" s="8"/>
      <c r="H52" s="8"/>
      <c r="I52" s="8"/>
      <c r="J52" s="9"/>
      <c r="K52" s="8" t="str">
        <f t="shared" si="1"/>
        <v/>
      </c>
      <c r="L52" s="8"/>
      <c r="M52" s="19" t="str">
        <f t="shared" si="2"/>
        <v/>
      </c>
    </row>
    <row r="53" spans="2:13" s="6" customFormat="1" ht="18" customHeight="1" x14ac:dyDescent="0.4">
      <c r="B53" s="11" t="str">
        <f t="shared" si="3"/>
        <v/>
      </c>
      <c r="C53" s="10" t="str">
        <f>IF($B$13&lt;&gt;"",IF(D53&lt;&gt;"",$B$13&amp;"0037",""),"")</f>
        <v/>
      </c>
      <c r="D53" s="9"/>
      <c r="E53" s="9"/>
      <c r="F53" s="8"/>
      <c r="G53" s="8"/>
      <c r="H53" s="8"/>
      <c r="I53" s="8"/>
      <c r="J53" s="9"/>
      <c r="K53" s="8" t="str">
        <f t="shared" si="1"/>
        <v/>
      </c>
      <c r="L53" s="8"/>
      <c r="M53" s="19" t="str">
        <f t="shared" si="2"/>
        <v/>
      </c>
    </row>
    <row r="54" spans="2:13" s="6" customFormat="1" ht="18" customHeight="1" x14ac:dyDescent="0.4">
      <c r="B54" s="11" t="str">
        <f t="shared" si="3"/>
        <v/>
      </c>
      <c r="C54" s="10" t="str">
        <f>IF($B$13&lt;&gt;"",IF(D54&lt;&gt;"",$B$13&amp;"0038",""),"")</f>
        <v/>
      </c>
      <c r="D54" s="9"/>
      <c r="E54" s="9"/>
      <c r="F54" s="8"/>
      <c r="G54" s="8"/>
      <c r="H54" s="8"/>
      <c r="I54" s="8"/>
      <c r="J54" s="9"/>
      <c r="K54" s="8" t="str">
        <f t="shared" si="1"/>
        <v/>
      </c>
      <c r="L54" s="8"/>
      <c r="M54" s="19" t="str">
        <f t="shared" si="2"/>
        <v/>
      </c>
    </row>
    <row r="55" spans="2:13" s="6" customFormat="1" ht="18" customHeight="1" x14ac:dyDescent="0.4">
      <c r="B55" s="11" t="str">
        <f t="shared" si="3"/>
        <v/>
      </c>
      <c r="C55" s="10" t="str">
        <f>IF($B$13&lt;&gt;"",IF(D55&lt;&gt;"",$B$13&amp;"0039",""),"")</f>
        <v/>
      </c>
      <c r="D55" s="9"/>
      <c r="E55" s="9"/>
      <c r="F55" s="8"/>
      <c r="G55" s="8"/>
      <c r="H55" s="8"/>
      <c r="I55" s="8"/>
      <c r="J55" s="9"/>
      <c r="K55" s="8" t="str">
        <f t="shared" si="1"/>
        <v/>
      </c>
      <c r="L55" s="8"/>
      <c r="M55" s="19" t="str">
        <f t="shared" si="2"/>
        <v/>
      </c>
    </row>
    <row r="56" spans="2:13" s="6" customFormat="1" ht="18" customHeight="1" x14ac:dyDescent="0.4">
      <c r="B56" s="11" t="str">
        <f t="shared" si="3"/>
        <v/>
      </c>
      <c r="C56" s="10" t="str">
        <f>IF($B$13&lt;&gt;"",IF(D56&lt;&gt;"",$B$13&amp;"0040",""),"")</f>
        <v/>
      </c>
      <c r="D56" s="9"/>
      <c r="E56" s="9"/>
      <c r="F56" s="8"/>
      <c r="G56" s="8"/>
      <c r="H56" s="8"/>
      <c r="I56" s="8"/>
      <c r="J56" s="9"/>
      <c r="K56" s="8" t="str">
        <f t="shared" si="1"/>
        <v/>
      </c>
      <c r="L56" s="8"/>
      <c r="M56" s="19" t="str">
        <f t="shared" si="2"/>
        <v/>
      </c>
    </row>
    <row r="57" spans="2:13" s="6" customFormat="1" ht="18" customHeight="1" x14ac:dyDescent="0.4">
      <c r="B57" s="11" t="str">
        <f t="shared" si="3"/>
        <v/>
      </c>
      <c r="C57" s="10" t="str">
        <f>IF($B$13&lt;&gt;"",IF(D57&lt;&gt;"",$B$13&amp;"0041",""),"")</f>
        <v/>
      </c>
      <c r="D57" s="9"/>
      <c r="E57" s="9"/>
      <c r="F57" s="8"/>
      <c r="G57" s="8"/>
      <c r="H57" s="8"/>
      <c r="I57" s="8"/>
      <c r="J57" s="9"/>
      <c r="K57" s="8" t="str">
        <f t="shared" si="1"/>
        <v/>
      </c>
      <c r="L57" s="8"/>
      <c r="M57" s="19" t="str">
        <f t="shared" si="2"/>
        <v/>
      </c>
    </row>
    <row r="58" spans="2:13" s="6" customFormat="1" ht="18" customHeight="1" x14ac:dyDescent="0.4">
      <c r="B58" s="11" t="str">
        <f t="shared" si="3"/>
        <v/>
      </c>
      <c r="C58" s="10" t="str">
        <f>IF($B$13&lt;&gt;"",IF(D58&lt;&gt;"",$B$13&amp;"0042",""),"")</f>
        <v/>
      </c>
      <c r="D58" s="9"/>
      <c r="E58" s="9"/>
      <c r="F58" s="8"/>
      <c r="G58" s="8"/>
      <c r="H58" s="8"/>
      <c r="I58" s="8"/>
      <c r="J58" s="9"/>
      <c r="K58" s="8" t="str">
        <f t="shared" si="1"/>
        <v/>
      </c>
      <c r="L58" s="8"/>
      <c r="M58" s="19" t="str">
        <f t="shared" si="2"/>
        <v/>
      </c>
    </row>
    <row r="59" spans="2:13" s="6" customFormat="1" ht="18" customHeight="1" x14ac:dyDescent="0.4">
      <c r="B59" s="11" t="str">
        <f t="shared" si="3"/>
        <v/>
      </c>
      <c r="C59" s="10" t="str">
        <f>IF($B$13&lt;&gt;"",IF(D59&lt;&gt;"",$B$13&amp;"0043",""),"")</f>
        <v/>
      </c>
      <c r="D59" s="9"/>
      <c r="E59" s="9"/>
      <c r="F59" s="8"/>
      <c r="G59" s="8"/>
      <c r="H59" s="8"/>
      <c r="I59" s="8"/>
      <c r="J59" s="9"/>
      <c r="K59" s="8" t="str">
        <f t="shared" si="1"/>
        <v/>
      </c>
      <c r="L59" s="8"/>
      <c r="M59" s="19" t="str">
        <f t="shared" si="2"/>
        <v/>
      </c>
    </row>
    <row r="60" spans="2:13" s="6" customFormat="1" ht="18" customHeight="1" x14ac:dyDescent="0.4">
      <c r="B60" s="11" t="str">
        <f t="shared" si="3"/>
        <v/>
      </c>
      <c r="C60" s="10" t="str">
        <f>IF($B$13&lt;&gt;"",IF(D60&lt;&gt;"",$B$13&amp;"0044",""),"")</f>
        <v/>
      </c>
      <c r="D60" s="9"/>
      <c r="E60" s="9"/>
      <c r="F60" s="8"/>
      <c r="G60" s="8"/>
      <c r="H60" s="8"/>
      <c r="I60" s="8"/>
      <c r="J60" s="9"/>
      <c r="K60" s="8" t="str">
        <f t="shared" si="1"/>
        <v/>
      </c>
      <c r="L60" s="8"/>
      <c r="M60" s="19" t="str">
        <f t="shared" si="2"/>
        <v/>
      </c>
    </row>
    <row r="61" spans="2:13" s="6" customFormat="1" ht="18" customHeight="1" x14ac:dyDescent="0.4">
      <c r="B61" s="11" t="str">
        <f t="shared" si="3"/>
        <v/>
      </c>
      <c r="C61" s="10" t="str">
        <f>IF($B$13&lt;&gt;"",IF(D61&lt;&gt;"",$B$13&amp;"0045",""),"")</f>
        <v/>
      </c>
      <c r="D61" s="9"/>
      <c r="E61" s="9"/>
      <c r="F61" s="8"/>
      <c r="G61" s="8"/>
      <c r="H61" s="8"/>
      <c r="I61" s="8"/>
      <c r="J61" s="9"/>
      <c r="K61" s="8" t="str">
        <f t="shared" si="1"/>
        <v/>
      </c>
      <c r="L61" s="8"/>
      <c r="M61" s="19" t="str">
        <f t="shared" si="2"/>
        <v/>
      </c>
    </row>
    <row r="62" spans="2:13" s="6" customFormat="1" ht="18" customHeight="1" x14ac:dyDescent="0.4">
      <c r="B62" s="11" t="str">
        <f t="shared" si="3"/>
        <v/>
      </c>
      <c r="C62" s="10" t="str">
        <f>IF($B$13&lt;&gt;"",IF(D62&lt;&gt;"",$B$13&amp;"0046",""),"")</f>
        <v/>
      </c>
      <c r="D62" s="9"/>
      <c r="E62" s="9"/>
      <c r="F62" s="8"/>
      <c r="G62" s="8"/>
      <c r="H62" s="8"/>
      <c r="I62" s="8"/>
      <c r="J62" s="9"/>
      <c r="K62" s="8" t="str">
        <f t="shared" si="1"/>
        <v/>
      </c>
      <c r="L62" s="8"/>
      <c r="M62" s="19" t="str">
        <f t="shared" si="2"/>
        <v/>
      </c>
    </row>
    <row r="63" spans="2:13" s="6" customFormat="1" ht="18" customHeight="1" x14ac:dyDescent="0.4">
      <c r="B63" s="11" t="str">
        <f t="shared" si="3"/>
        <v/>
      </c>
      <c r="C63" s="10" t="str">
        <f>IF($B$13&lt;&gt;"",IF(D63&lt;&gt;"",$B$13&amp;"0047",""),"")</f>
        <v/>
      </c>
      <c r="D63" s="9"/>
      <c r="E63" s="9"/>
      <c r="F63" s="8"/>
      <c r="G63" s="8"/>
      <c r="H63" s="8"/>
      <c r="I63" s="8"/>
      <c r="J63" s="9"/>
      <c r="K63" s="8" t="str">
        <f t="shared" si="1"/>
        <v/>
      </c>
      <c r="L63" s="8"/>
      <c r="M63" s="19" t="str">
        <f t="shared" si="2"/>
        <v/>
      </c>
    </row>
    <row r="64" spans="2:13" s="6" customFormat="1" ht="18" customHeight="1" x14ac:dyDescent="0.4">
      <c r="B64" s="11" t="str">
        <f t="shared" si="3"/>
        <v/>
      </c>
      <c r="C64" s="10" t="str">
        <f>IF($B$13&lt;&gt;"",IF(D64&lt;&gt;"",$B$13&amp;"0048",""),"")</f>
        <v/>
      </c>
      <c r="D64" s="9"/>
      <c r="E64" s="9"/>
      <c r="F64" s="8"/>
      <c r="G64" s="8"/>
      <c r="H64" s="8"/>
      <c r="I64" s="8"/>
      <c r="J64" s="9"/>
      <c r="K64" s="8" t="str">
        <f t="shared" si="1"/>
        <v/>
      </c>
      <c r="L64" s="8"/>
      <c r="M64" s="19" t="str">
        <f t="shared" si="2"/>
        <v/>
      </c>
    </row>
    <row r="65" spans="2:13" s="6" customFormat="1" ht="18" customHeight="1" x14ac:dyDescent="0.4">
      <c r="B65" s="11" t="str">
        <f t="shared" si="3"/>
        <v/>
      </c>
      <c r="C65" s="10" t="str">
        <f>IF($B$13&lt;&gt;"",IF(D65&lt;&gt;"",$B$13&amp;"0049",""),"")</f>
        <v/>
      </c>
      <c r="D65" s="9"/>
      <c r="E65" s="9"/>
      <c r="F65" s="8"/>
      <c r="G65" s="8"/>
      <c r="H65" s="8"/>
      <c r="I65" s="8"/>
      <c r="J65" s="9"/>
      <c r="K65" s="8" t="str">
        <f t="shared" si="1"/>
        <v/>
      </c>
      <c r="L65" s="8"/>
      <c r="M65" s="19" t="str">
        <f t="shared" si="2"/>
        <v/>
      </c>
    </row>
    <row r="66" spans="2:13" s="6" customFormat="1" ht="18" customHeight="1" thickBot="1" x14ac:dyDescent="0.45">
      <c r="B66" s="11" t="str">
        <f t="shared" si="3"/>
        <v/>
      </c>
      <c r="C66" s="20" t="str">
        <f>IF($B$13&lt;&gt;"",IF(D66&lt;&gt;"",$B$13&amp;"0050",""),"")</f>
        <v/>
      </c>
      <c r="D66" s="21"/>
      <c r="E66" s="21"/>
      <c r="F66" s="22"/>
      <c r="G66" s="22"/>
      <c r="H66" s="22"/>
      <c r="I66" s="22"/>
      <c r="J66" s="21"/>
      <c r="K66" s="22" t="str">
        <f t="shared" si="1"/>
        <v/>
      </c>
      <c r="L66" s="22"/>
      <c r="M66" s="23" t="str">
        <f t="shared" si="2"/>
        <v/>
      </c>
    </row>
    <row r="67" spans="2:13" ht="18" customHeight="1" thickTop="1" x14ac:dyDescent="0.4"/>
  </sheetData>
  <mergeCells count="2">
    <mergeCell ref="C13:H13"/>
    <mergeCell ref="C14:H14"/>
  </mergeCells>
  <phoneticPr fontId="2"/>
  <pageMargins left="0.70866141732283472" right="0.70866141732283472" top="0.74803149606299213" bottom="0.74803149606299213" header="0.31496062992125984" footer="0.31496062992125984"/>
  <pageSetup paperSize="9" scale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教師アカウント作成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狩野 謙二</dc:creator>
  <cp:keywords/>
  <dc:description/>
  <cp:lastModifiedBy>鈴木 里映</cp:lastModifiedBy>
  <cp:revision/>
  <dcterms:created xsi:type="dcterms:W3CDTF">2015-06-05T18:19:34Z</dcterms:created>
  <dcterms:modified xsi:type="dcterms:W3CDTF">2025-04-25T06:41:24Z</dcterms:modified>
  <cp:category/>
  <cp:contentStatus/>
</cp:coreProperties>
</file>